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<sst xmlns="http://schemas.openxmlformats.org/spreadsheetml/2006/main" count="83" uniqueCount="46">
  <si>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</si>
  <si>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(2021年5月）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</si>
  <si>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</si>
  <si>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</si>
  <si>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</si>
  <si>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</si>
  <si>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</si>
  <si>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</si>
  <si>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</si>
  <si>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</si>
  <si>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</si>
  <si>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</si>
  <si>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</si>
  <si>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</si>
  <si>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1-5月总支出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</si>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</sst>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);[Red]\(0.0000\)"/>
    <numFmt numFmtId="180" formatCode="0.0000_ "/>
    <numFmt numFmtId="181" formatCode="0.0_);[Red]\(0.0\)"/>
    <numFmt numFmtId="182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 vertical="center"/>
    </xf>
    <xf numFmtId="58" fontId="0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9" fontId="0" fillId="0" borderId="10" xfId="25" applyNumberFormat="1" applyFont="1" applyFill="1" applyBorder="1" applyAlignment="1">
      <alignment horizontal="center" vertical="center" wrapText="1"/>
      <protection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79" fontId="1" fillId="0" borderId="10" xfId="25" applyNumberFormat="1" applyFont="1" applyFill="1" applyBorder="1" applyAlignment="1">
      <alignment horizontal="center" vertical="center" wrapText="1"/>
      <protection/>
    </xf>
    <xf numFmtId="180" fontId="30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79" fontId="32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80" fontId="0" fillId="20" borderId="0" xfId="0" applyNumberFormat="1" applyFont="1" applyFill="1" applyAlignment="1">
      <alignment vertical="center"/>
    </xf>
    <xf numFmtId="182" fontId="0" fillId="20" borderId="0" xfId="0" applyNumberFormat="1" applyFont="1" applyFill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0" fontId="3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105" zoomScaleNormal="105" workbookViewId="0" topLeftCell="A7">
      <selection activeCell="M25" sqref="M25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75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375" style="7" customWidth="1"/>
    <col min="19" max="19" width="11.12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9.87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34" t="s">
        <v>6</v>
      </c>
      <c r="X3" s="34"/>
      <c r="Y3" s="34"/>
      <c r="Z3" s="34"/>
    </row>
    <row r="4" spans="1:26" ht="18.75" customHeight="1">
      <c r="A4" s="13" t="s">
        <v>7</v>
      </c>
      <c r="B4" s="13" t="s">
        <v>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5" t="s">
        <v>9</v>
      </c>
      <c r="T4" s="35"/>
      <c r="U4" s="35"/>
      <c r="V4" s="35"/>
      <c r="W4" s="35"/>
      <c r="X4" s="35"/>
      <c r="Y4" s="35"/>
      <c r="Z4" s="35"/>
    </row>
    <row r="5" spans="1:26" ht="14.25" customHeight="1">
      <c r="A5" s="13"/>
      <c r="B5" s="13" t="s">
        <v>10</v>
      </c>
      <c r="C5" s="13" t="s">
        <v>11</v>
      </c>
      <c r="D5" s="13"/>
      <c r="E5" s="13"/>
      <c r="F5" s="13"/>
      <c r="G5" s="13"/>
      <c r="H5" s="13"/>
      <c r="I5" s="13" t="s">
        <v>12</v>
      </c>
      <c r="J5" s="13"/>
      <c r="K5" s="13"/>
      <c r="L5" s="13"/>
      <c r="M5" s="13"/>
      <c r="N5" s="13"/>
      <c r="O5" s="13" t="s">
        <v>13</v>
      </c>
      <c r="P5" s="13"/>
      <c r="Q5" s="13"/>
      <c r="R5" s="13"/>
      <c r="S5" s="35" t="s">
        <v>14</v>
      </c>
      <c r="T5" s="35"/>
      <c r="U5" s="35"/>
      <c r="V5" s="35"/>
      <c r="W5" s="35" t="s">
        <v>15</v>
      </c>
      <c r="X5" s="35"/>
      <c r="Y5" s="35"/>
      <c r="Z5" s="13" t="s">
        <v>16</v>
      </c>
    </row>
    <row r="6" spans="1:26" ht="15" customHeight="1">
      <c r="A6" s="13"/>
      <c r="B6" s="13"/>
      <c r="C6" s="13" t="s">
        <v>17</v>
      </c>
      <c r="D6" s="13"/>
      <c r="E6" s="13"/>
      <c r="F6" s="13" t="s">
        <v>18</v>
      </c>
      <c r="G6" s="13"/>
      <c r="H6" s="13"/>
      <c r="I6" s="13" t="s">
        <v>17</v>
      </c>
      <c r="J6" s="13"/>
      <c r="K6" s="13"/>
      <c r="L6" s="13" t="s">
        <v>18</v>
      </c>
      <c r="M6" s="13"/>
      <c r="N6" s="13"/>
      <c r="O6" s="13" t="s">
        <v>19</v>
      </c>
      <c r="P6" s="13" t="s">
        <v>20</v>
      </c>
      <c r="Q6" s="13" t="s">
        <v>21</v>
      </c>
      <c r="R6" s="13" t="s">
        <v>22</v>
      </c>
      <c r="S6" s="35" t="s">
        <v>10</v>
      </c>
      <c r="T6" s="35" t="s">
        <v>23</v>
      </c>
      <c r="U6" s="35" t="s">
        <v>24</v>
      </c>
      <c r="V6" s="35" t="s">
        <v>25</v>
      </c>
      <c r="W6" s="35" t="s">
        <v>10</v>
      </c>
      <c r="X6" s="35" t="s">
        <v>23</v>
      </c>
      <c r="Y6" s="35" t="s">
        <v>24</v>
      </c>
      <c r="Z6" s="13"/>
    </row>
    <row r="7" spans="1:26" ht="24.75" customHeight="1">
      <c r="A7" s="13"/>
      <c r="B7" s="13"/>
      <c r="C7" s="13" t="s">
        <v>26</v>
      </c>
      <c r="D7" s="13" t="s">
        <v>27</v>
      </c>
      <c r="E7" s="13" t="s">
        <v>28</v>
      </c>
      <c r="F7" s="13" t="s">
        <v>26</v>
      </c>
      <c r="G7" s="13" t="s">
        <v>27</v>
      </c>
      <c r="H7" s="13" t="s">
        <v>28</v>
      </c>
      <c r="I7" s="13" t="s">
        <v>26</v>
      </c>
      <c r="J7" s="13" t="s">
        <v>27</v>
      </c>
      <c r="K7" s="13" t="s">
        <v>28</v>
      </c>
      <c r="L7" s="13" t="s">
        <v>26</v>
      </c>
      <c r="M7" s="13" t="s">
        <v>27</v>
      </c>
      <c r="N7" s="13" t="s">
        <v>28</v>
      </c>
      <c r="O7" s="13"/>
      <c r="P7" s="13"/>
      <c r="Q7" s="13"/>
      <c r="R7" s="13"/>
      <c r="S7" s="35"/>
      <c r="T7" s="35"/>
      <c r="U7" s="35"/>
      <c r="V7" s="35"/>
      <c r="W7" s="35"/>
      <c r="X7" s="35"/>
      <c r="Y7" s="35"/>
      <c r="Z7" s="13"/>
    </row>
    <row r="8" spans="1:26" ht="14.25" customHeight="1">
      <c r="A8" s="13"/>
      <c r="B8" s="14" t="s">
        <v>29</v>
      </c>
      <c r="C8" s="14" t="s">
        <v>29</v>
      </c>
      <c r="D8" s="14" t="s">
        <v>29</v>
      </c>
      <c r="E8" s="14" t="s">
        <v>29</v>
      </c>
      <c r="F8" s="14" t="s">
        <v>29</v>
      </c>
      <c r="G8" s="14" t="s">
        <v>29</v>
      </c>
      <c r="H8" s="14" t="s">
        <v>29</v>
      </c>
      <c r="I8" s="14" t="s">
        <v>29</v>
      </c>
      <c r="J8" s="14" t="s">
        <v>29</v>
      </c>
      <c r="K8" s="14" t="s">
        <v>29</v>
      </c>
      <c r="L8" s="14" t="s">
        <v>29</v>
      </c>
      <c r="M8" s="14" t="s">
        <v>29</v>
      </c>
      <c r="N8" s="14" t="s">
        <v>29</v>
      </c>
      <c r="O8" s="14" t="s">
        <v>29</v>
      </c>
      <c r="P8" s="14" t="s">
        <v>29</v>
      </c>
      <c r="Q8" s="14" t="s">
        <v>29</v>
      </c>
      <c r="R8" s="14" t="s">
        <v>29</v>
      </c>
      <c r="S8" s="36" t="s">
        <v>30</v>
      </c>
      <c r="T8" s="36" t="s">
        <v>30</v>
      </c>
      <c r="U8" s="36" t="s">
        <v>30</v>
      </c>
      <c r="V8" s="36" t="s">
        <v>30</v>
      </c>
      <c r="W8" s="36" t="s">
        <v>30</v>
      </c>
      <c r="X8" s="36" t="s">
        <v>30</v>
      </c>
      <c r="Y8" s="36" t="s">
        <v>30</v>
      </c>
      <c r="Z8" s="14" t="s">
        <v>31</v>
      </c>
    </row>
    <row r="9" spans="1:34" ht="14.25" customHeight="1">
      <c r="A9" s="15" t="s">
        <v>32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37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52"/>
      <c r="AB9" s="53"/>
      <c r="AC9" s="53"/>
      <c r="AD9" s="53"/>
      <c r="AE9" s="53"/>
      <c r="AF9" s="53"/>
      <c r="AG9" s="53"/>
      <c r="AH9" s="53"/>
    </row>
    <row r="10" spans="1:34" ht="18.75" customHeight="1">
      <c r="A10" s="15" t="s">
        <v>33</v>
      </c>
      <c r="B10" s="17">
        <f>SUM(B11:B22)</f>
        <v>5590</v>
      </c>
      <c r="C10" s="17">
        <f aca="true" t="shared" si="0" ref="C10:N10">C11+C12+C13+C14+C15+C16+C17+C18+C19+C20+C21+C22</f>
        <v>349</v>
      </c>
      <c r="D10" s="17">
        <f t="shared" si="0"/>
        <v>18</v>
      </c>
      <c r="E10" s="17">
        <f t="shared" si="0"/>
        <v>16</v>
      </c>
      <c r="F10" s="17">
        <f t="shared" si="0"/>
        <v>40</v>
      </c>
      <c r="G10" s="17">
        <f t="shared" si="0"/>
        <v>99</v>
      </c>
      <c r="H10" s="17">
        <f t="shared" si="0"/>
        <v>290</v>
      </c>
      <c r="I10" s="17">
        <f t="shared" si="0"/>
        <v>3748</v>
      </c>
      <c r="J10" s="17">
        <f t="shared" si="0"/>
        <v>52</v>
      </c>
      <c r="K10" s="17">
        <f t="shared" si="0"/>
        <v>71</v>
      </c>
      <c r="L10" s="17">
        <f t="shared" si="0"/>
        <v>74</v>
      </c>
      <c r="M10" s="17">
        <f t="shared" si="0"/>
        <v>267</v>
      </c>
      <c r="N10" s="17">
        <f t="shared" si="0"/>
        <v>566</v>
      </c>
      <c r="O10" s="17">
        <f aca="true" t="shared" si="1" ref="O10:Y10">SUM(O11:O22)</f>
        <v>713</v>
      </c>
      <c r="P10" s="17">
        <f t="shared" si="1"/>
        <v>3682</v>
      </c>
      <c r="Q10" s="17">
        <f t="shared" si="1"/>
        <v>35</v>
      </c>
      <c r="R10" s="38">
        <f t="shared" si="1"/>
        <v>2630</v>
      </c>
      <c r="S10" s="39">
        <f t="shared" si="1"/>
        <v>3772.5803000000005</v>
      </c>
      <c r="T10" s="39">
        <f t="shared" si="1"/>
        <v>2840.4096999999997</v>
      </c>
      <c r="U10" s="39">
        <f t="shared" si="1"/>
        <v>842.8906000000001</v>
      </c>
      <c r="V10" s="39">
        <f t="shared" si="1"/>
        <v>89.28</v>
      </c>
      <c r="W10" s="39">
        <f t="shared" si="1"/>
        <v>739.4630999999999</v>
      </c>
      <c r="X10" s="39">
        <f t="shared" si="1"/>
        <v>570.0513999999998</v>
      </c>
      <c r="Y10" s="39">
        <f t="shared" si="1"/>
        <v>169.4117</v>
      </c>
      <c r="Z10" s="39">
        <f>W10/B10*10000</f>
        <v>1322.8320214669052</v>
      </c>
      <c r="AA10" s="54"/>
      <c r="AB10" s="55"/>
      <c r="AC10" s="55"/>
      <c r="AD10" s="55"/>
      <c r="AE10" s="55"/>
      <c r="AF10" s="55"/>
      <c r="AG10" s="55"/>
      <c r="AH10" s="55"/>
    </row>
    <row r="11" spans="1:34" s="1" customFormat="1" ht="18.75" customHeight="1">
      <c r="A11" s="16" t="s">
        <v>34</v>
      </c>
      <c r="B11" s="18">
        <v>123</v>
      </c>
      <c r="C11" s="18">
        <v>65</v>
      </c>
      <c r="D11" s="18">
        <v>7</v>
      </c>
      <c r="E11" s="18">
        <v>7</v>
      </c>
      <c r="F11" s="18">
        <v>0</v>
      </c>
      <c r="G11" s="18">
        <v>17</v>
      </c>
      <c r="H11" s="18">
        <v>27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8">
        <v>19</v>
      </c>
      <c r="P11" s="18">
        <v>71</v>
      </c>
      <c r="Q11" s="18">
        <v>0</v>
      </c>
      <c r="R11" s="18">
        <v>76</v>
      </c>
      <c r="S11" s="40">
        <v>93.2364</v>
      </c>
      <c r="T11" s="40">
        <v>67.422</v>
      </c>
      <c r="U11" s="40">
        <v>25.8144</v>
      </c>
      <c r="V11" s="40">
        <v>0</v>
      </c>
      <c r="W11" s="40">
        <v>18.311</v>
      </c>
      <c r="X11" s="40">
        <v>13.303</v>
      </c>
      <c r="Y11" s="40">
        <v>5.008</v>
      </c>
      <c r="Z11" s="42">
        <f aca="true" t="shared" si="2" ref="Z11:Z22">W11/B11*10000</f>
        <v>1488.69918699187</v>
      </c>
      <c r="AA11" s="54"/>
      <c r="AB11" s="55"/>
      <c r="AC11" s="55"/>
      <c r="AD11" s="56"/>
      <c r="AE11" s="56"/>
      <c r="AF11" s="56"/>
      <c r="AG11" s="56"/>
      <c r="AH11" s="56"/>
    </row>
    <row r="12" spans="1:34" s="2" customFormat="1" ht="18.75" customHeight="1">
      <c r="A12" s="16" t="s">
        <v>35</v>
      </c>
      <c r="B12" s="16">
        <v>62</v>
      </c>
      <c r="C12" s="16">
        <v>53</v>
      </c>
      <c r="D12" s="16">
        <v>0</v>
      </c>
      <c r="E12" s="16">
        <v>0</v>
      </c>
      <c r="F12" s="16">
        <v>4</v>
      </c>
      <c r="G12" s="16">
        <v>5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10</v>
      </c>
      <c r="P12" s="16">
        <v>48</v>
      </c>
      <c r="Q12" s="16">
        <v>0</v>
      </c>
      <c r="R12" s="16">
        <v>31</v>
      </c>
      <c r="S12" s="40">
        <v>38.1154</v>
      </c>
      <c r="T12" s="40">
        <v>31.907</v>
      </c>
      <c r="U12" s="40">
        <v>6.2084</v>
      </c>
      <c r="V12" s="40">
        <v>0</v>
      </c>
      <c r="W12" s="40">
        <v>7.694</v>
      </c>
      <c r="X12" s="40">
        <v>6.442</v>
      </c>
      <c r="Y12" s="40">
        <v>1.252</v>
      </c>
      <c r="Z12" s="42">
        <f t="shared" si="2"/>
        <v>1240.967741935484</v>
      </c>
      <c r="AA12" s="54"/>
      <c r="AB12" s="57"/>
      <c r="AC12" s="57"/>
      <c r="AD12" s="56"/>
      <c r="AE12" s="58"/>
      <c r="AF12" s="56"/>
      <c r="AG12" s="56"/>
      <c r="AH12" s="58"/>
    </row>
    <row r="13" spans="1:35" s="3" customFormat="1" ht="18.75" customHeight="1">
      <c r="A13" s="19" t="s">
        <v>36</v>
      </c>
      <c r="B13" s="20">
        <v>164</v>
      </c>
      <c r="C13" s="20">
        <v>11</v>
      </c>
      <c r="D13" s="20">
        <v>1</v>
      </c>
      <c r="E13" s="20">
        <v>0</v>
      </c>
      <c r="F13" s="20">
        <v>0</v>
      </c>
      <c r="G13" s="20">
        <v>4</v>
      </c>
      <c r="H13" s="20">
        <v>11</v>
      </c>
      <c r="I13" s="20">
        <v>67</v>
      </c>
      <c r="J13" s="20">
        <v>10</v>
      </c>
      <c r="K13" s="20">
        <v>0</v>
      </c>
      <c r="L13" s="20">
        <v>15</v>
      </c>
      <c r="M13" s="20">
        <v>17</v>
      </c>
      <c r="N13" s="20">
        <v>28</v>
      </c>
      <c r="O13" s="20">
        <v>19</v>
      </c>
      <c r="P13" s="18">
        <v>129</v>
      </c>
      <c r="Q13" s="20">
        <v>0</v>
      </c>
      <c r="R13" s="20">
        <v>39</v>
      </c>
      <c r="S13" s="41">
        <v>123.6536</v>
      </c>
      <c r="T13" s="41">
        <v>91.046</v>
      </c>
      <c r="U13" s="41">
        <v>32.6076</v>
      </c>
      <c r="V13" s="41">
        <v>0</v>
      </c>
      <c r="W13" s="41">
        <f>X13+Y13</f>
        <v>24.4926</v>
      </c>
      <c r="X13" s="41">
        <v>18.064</v>
      </c>
      <c r="Y13" s="41">
        <v>6.4286</v>
      </c>
      <c r="Z13" s="42">
        <f t="shared" si="2"/>
        <v>1493.4512195121952</v>
      </c>
      <c r="AA13" s="54"/>
      <c r="AB13" s="55"/>
      <c r="AC13" s="55"/>
      <c r="AD13" s="56"/>
      <c r="AE13" s="57"/>
      <c r="AF13" s="56"/>
      <c r="AG13" s="56"/>
      <c r="AH13" s="57"/>
      <c r="AI13" s="4"/>
    </row>
    <row r="14" spans="1:35" s="3" customFormat="1" ht="18.75" customHeight="1">
      <c r="A14" s="16" t="s">
        <v>37</v>
      </c>
      <c r="B14" s="19">
        <v>583</v>
      </c>
      <c r="C14" s="19">
        <v>12</v>
      </c>
      <c r="D14" s="19">
        <v>0</v>
      </c>
      <c r="E14" s="19">
        <v>0</v>
      </c>
      <c r="F14" s="19">
        <v>0</v>
      </c>
      <c r="G14" s="19">
        <v>1</v>
      </c>
      <c r="H14" s="19">
        <v>14</v>
      </c>
      <c r="I14" s="19">
        <v>320</v>
      </c>
      <c r="J14" s="19">
        <v>0</v>
      </c>
      <c r="K14" s="19">
        <v>0</v>
      </c>
      <c r="L14" s="19">
        <v>1</v>
      </c>
      <c r="M14" s="19">
        <v>46</v>
      </c>
      <c r="N14" s="19">
        <v>189</v>
      </c>
      <c r="O14" s="31">
        <v>113</v>
      </c>
      <c r="P14" s="31">
        <v>284</v>
      </c>
      <c r="Q14" s="31">
        <v>2</v>
      </c>
      <c r="R14" s="31">
        <v>402</v>
      </c>
      <c r="S14" s="42">
        <v>441.8702</v>
      </c>
      <c r="T14" s="42">
        <v>318.083</v>
      </c>
      <c r="U14" s="42">
        <v>123.7872</v>
      </c>
      <c r="V14" s="43">
        <v>0</v>
      </c>
      <c r="W14" s="43">
        <v>88.827</v>
      </c>
      <c r="X14" s="43">
        <v>63.903</v>
      </c>
      <c r="Y14" s="43">
        <v>24.924</v>
      </c>
      <c r="Z14" s="42">
        <f t="shared" si="2"/>
        <v>1523.6192109777016</v>
      </c>
      <c r="AA14" s="54"/>
      <c r="AB14" s="55"/>
      <c r="AC14" s="55"/>
      <c r="AD14" s="56"/>
      <c r="AE14" s="57"/>
      <c r="AF14" s="56"/>
      <c r="AG14" s="56"/>
      <c r="AH14" s="57"/>
      <c r="AI14" s="4"/>
    </row>
    <row r="15" spans="1:34" s="4" customFormat="1" ht="18.75" customHeight="1">
      <c r="A15" s="16" t="s">
        <v>38</v>
      </c>
      <c r="B15" s="16">
        <v>149</v>
      </c>
      <c r="C15" s="16">
        <v>59</v>
      </c>
      <c r="D15" s="16">
        <v>9</v>
      </c>
      <c r="E15" s="16">
        <v>6</v>
      </c>
      <c r="F15" s="16">
        <v>24</v>
      </c>
      <c r="G15" s="16">
        <v>2</v>
      </c>
      <c r="H15" s="16">
        <v>49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34</v>
      </c>
      <c r="P15" s="16">
        <v>96</v>
      </c>
      <c r="Q15" s="16">
        <v>1</v>
      </c>
      <c r="R15" s="16">
        <v>103</v>
      </c>
      <c r="S15" s="44">
        <f aca="true" t="shared" si="3" ref="S15:S20">T15+U15+V15</f>
        <v>118.42150000000001</v>
      </c>
      <c r="T15" s="44">
        <v>86.5931</v>
      </c>
      <c r="U15" s="44">
        <v>31.8284</v>
      </c>
      <c r="V15" s="45">
        <v>0</v>
      </c>
      <c r="W15" s="44">
        <f aca="true" t="shared" si="4" ref="W15:W20">X15+Y15</f>
        <v>24.074800000000003</v>
      </c>
      <c r="X15" s="44">
        <f>(C15+D15+E15)*0.1073+(F15+G15+H15)*0.129</f>
        <v>17.6152</v>
      </c>
      <c r="Y15" s="44">
        <f>(C15*0.0172+F15*0.0206)+(D15*0.043+G15*0.0516)+(E15*0.0688+H15*0.0826)</f>
        <v>6.4596</v>
      </c>
      <c r="Z15" s="42">
        <f t="shared" si="2"/>
        <v>1615.7583892617452</v>
      </c>
      <c r="AA15" s="54"/>
      <c r="AB15" s="55"/>
      <c r="AC15" s="55"/>
      <c r="AD15" s="56"/>
      <c r="AE15" s="57"/>
      <c r="AF15" s="56"/>
      <c r="AG15" s="56"/>
      <c r="AH15" s="57"/>
    </row>
    <row r="16" spans="1:34" s="4" customFormat="1" ht="18.75" customHeight="1">
      <c r="A16" s="16" t="s">
        <v>39</v>
      </c>
      <c r="B16" s="16">
        <v>699</v>
      </c>
      <c r="C16" s="16">
        <v>114</v>
      </c>
      <c r="D16" s="16">
        <v>1</v>
      </c>
      <c r="E16" s="16">
        <v>0</v>
      </c>
      <c r="F16" s="16">
        <v>6</v>
      </c>
      <c r="G16" s="16">
        <v>58</v>
      </c>
      <c r="H16" s="16">
        <v>19</v>
      </c>
      <c r="I16" s="16">
        <v>356</v>
      </c>
      <c r="J16" s="16">
        <v>0</v>
      </c>
      <c r="K16" s="16">
        <v>0</v>
      </c>
      <c r="L16" s="16">
        <v>10</v>
      </c>
      <c r="M16" s="16">
        <v>82</v>
      </c>
      <c r="N16" s="16">
        <v>53</v>
      </c>
      <c r="O16" s="16">
        <v>102</v>
      </c>
      <c r="P16" s="16">
        <v>492</v>
      </c>
      <c r="Q16" s="16">
        <v>3</v>
      </c>
      <c r="R16" s="16">
        <v>279</v>
      </c>
      <c r="S16" s="16">
        <v>506.9812</v>
      </c>
      <c r="T16" s="18">
        <v>389.9408</v>
      </c>
      <c r="U16" s="18">
        <v>117.0404</v>
      </c>
      <c r="V16" s="40">
        <v>0</v>
      </c>
      <c r="W16" s="16">
        <v>103.6844</v>
      </c>
      <c r="X16" s="18">
        <v>79.8102</v>
      </c>
      <c r="Y16" s="18">
        <v>23.8742</v>
      </c>
      <c r="Z16" s="42">
        <f t="shared" si="2"/>
        <v>1483.3247496423462</v>
      </c>
      <c r="AA16" s="54"/>
      <c r="AB16" s="57"/>
      <c r="AC16" s="57"/>
      <c r="AD16" s="56"/>
      <c r="AE16" s="57"/>
      <c r="AF16" s="56"/>
      <c r="AG16" s="56"/>
      <c r="AH16" s="57"/>
    </row>
    <row r="17" spans="1:34" s="1" customFormat="1" ht="18.75" customHeight="1">
      <c r="A17" s="18" t="s">
        <v>40</v>
      </c>
      <c r="B17" s="21">
        <v>1605</v>
      </c>
      <c r="C17" s="21">
        <v>11</v>
      </c>
      <c r="D17" s="21">
        <v>0</v>
      </c>
      <c r="E17" s="21">
        <v>0</v>
      </c>
      <c r="F17" s="21">
        <v>0</v>
      </c>
      <c r="G17" s="21">
        <v>3</v>
      </c>
      <c r="H17" s="21">
        <v>26</v>
      </c>
      <c r="I17" s="21">
        <v>1363</v>
      </c>
      <c r="J17" s="21">
        <v>25</v>
      </c>
      <c r="K17" s="21">
        <v>44</v>
      </c>
      <c r="L17" s="21">
        <v>16</v>
      </c>
      <c r="M17" s="21">
        <v>43</v>
      </c>
      <c r="N17" s="21">
        <v>74</v>
      </c>
      <c r="O17" s="21">
        <v>204</v>
      </c>
      <c r="P17" s="21">
        <v>1044</v>
      </c>
      <c r="Q17" s="21">
        <v>19</v>
      </c>
      <c r="R17" s="21">
        <v>863</v>
      </c>
      <c r="S17" s="46">
        <v>1124.13</v>
      </c>
      <c r="T17" s="46">
        <v>838.57</v>
      </c>
      <c r="U17" s="46">
        <v>196.28</v>
      </c>
      <c r="V17" s="40">
        <v>89.28</v>
      </c>
      <c r="W17" s="46">
        <v>205.0742</v>
      </c>
      <c r="X17" s="46">
        <v>166.173</v>
      </c>
      <c r="Y17" s="46">
        <v>38.9012</v>
      </c>
      <c r="Z17" s="42">
        <f t="shared" si="2"/>
        <v>1277.7208722741432</v>
      </c>
      <c r="AA17" s="54"/>
      <c r="AB17" s="59"/>
      <c r="AC17" s="59"/>
      <c r="AD17" s="56"/>
      <c r="AE17" s="56"/>
      <c r="AF17" s="56"/>
      <c r="AG17" s="56"/>
      <c r="AH17" s="56"/>
    </row>
    <row r="18" spans="1:34" s="5" customFormat="1" ht="18.75" customHeight="1">
      <c r="A18" s="16" t="s">
        <v>41</v>
      </c>
      <c r="B18" s="22">
        <v>381</v>
      </c>
      <c r="C18" s="22">
        <v>6</v>
      </c>
      <c r="D18" s="22">
        <v>0</v>
      </c>
      <c r="E18" s="22">
        <v>3</v>
      </c>
      <c r="F18" s="22">
        <v>0</v>
      </c>
      <c r="G18" s="22">
        <v>0</v>
      </c>
      <c r="H18" s="22">
        <v>97</v>
      </c>
      <c r="I18" s="22">
        <v>219</v>
      </c>
      <c r="J18" s="22">
        <v>12</v>
      </c>
      <c r="K18" s="22">
        <v>25</v>
      </c>
      <c r="L18" s="22">
        <v>2</v>
      </c>
      <c r="M18" s="22">
        <v>3</v>
      </c>
      <c r="N18" s="22">
        <v>14</v>
      </c>
      <c r="O18" s="22">
        <v>68</v>
      </c>
      <c r="P18" s="22">
        <v>216</v>
      </c>
      <c r="Q18" s="22">
        <v>3</v>
      </c>
      <c r="R18" s="22">
        <v>219</v>
      </c>
      <c r="S18" s="47">
        <v>277.8852</v>
      </c>
      <c r="T18" s="47">
        <v>200.34999999999997</v>
      </c>
      <c r="U18" s="47">
        <v>77.5352</v>
      </c>
      <c r="V18" s="47">
        <v>0</v>
      </c>
      <c r="W18" s="47">
        <v>56.478</v>
      </c>
      <c r="X18" s="47">
        <v>40.801</v>
      </c>
      <c r="Y18" s="47">
        <v>15.677</v>
      </c>
      <c r="Z18" s="42">
        <f t="shared" si="2"/>
        <v>1482.3622047244096</v>
      </c>
      <c r="AA18" s="54"/>
      <c r="AB18" s="59"/>
      <c r="AC18" s="59"/>
      <c r="AD18" s="56"/>
      <c r="AE18" s="59"/>
      <c r="AF18" s="56"/>
      <c r="AG18" s="56"/>
      <c r="AH18" s="59"/>
    </row>
    <row r="19" spans="1:34" s="2" customFormat="1" ht="18.75" customHeight="1">
      <c r="A19" s="19" t="s">
        <v>42</v>
      </c>
      <c r="B19" s="21">
        <f>C19+E19+D19+F19+G19+H19+I19+J19+K19+L19+M19+N19</f>
        <v>545</v>
      </c>
      <c r="C19" s="21">
        <v>6</v>
      </c>
      <c r="D19" s="21">
        <v>0</v>
      </c>
      <c r="E19" s="21">
        <v>0</v>
      </c>
      <c r="F19" s="21">
        <v>6</v>
      </c>
      <c r="G19" s="21">
        <v>9</v>
      </c>
      <c r="H19" s="21">
        <v>17</v>
      </c>
      <c r="I19" s="21">
        <v>419</v>
      </c>
      <c r="J19" s="21">
        <v>5</v>
      </c>
      <c r="K19" s="21">
        <v>2</v>
      </c>
      <c r="L19" s="21">
        <v>10</v>
      </c>
      <c r="M19" s="21">
        <v>23</v>
      </c>
      <c r="N19" s="21">
        <v>48</v>
      </c>
      <c r="O19" s="21">
        <v>57</v>
      </c>
      <c r="P19" s="21">
        <v>408</v>
      </c>
      <c r="Q19" s="21">
        <v>5</v>
      </c>
      <c r="R19" s="21">
        <v>73</v>
      </c>
      <c r="S19" s="48">
        <f t="shared" si="3"/>
        <v>309.9578</v>
      </c>
      <c r="T19" s="49">
        <v>243.145</v>
      </c>
      <c r="U19" s="49">
        <v>66.8128</v>
      </c>
      <c r="V19" s="49">
        <v>0</v>
      </c>
      <c r="W19" s="49">
        <f t="shared" si="4"/>
        <v>62.4082</v>
      </c>
      <c r="X19" s="49">
        <v>48.7046</v>
      </c>
      <c r="Y19" s="49">
        <v>13.7036</v>
      </c>
      <c r="Z19" s="42">
        <f t="shared" si="2"/>
        <v>1145.1045871559634</v>
      </c>
      <c r="AA19" s="54"/>
      <c r="AB19" s="59"/>
      <c r="AC19" s="59"/>
      <c r="AD19" s="56"/>
      <c r="AE19" s="58"/>
      <c r="AF19" s="56"/>
      <c r="AG19" s="56"/>
      <c r="AH19" s="58"/>
    </row>
    <row r="20" spans="1:34" s="4" customFormat="1" ht="18.75" customHeight="1">
      <c r="A20" s="19" t="s">
        <v>43</v>
      </c>
      <c r="B20" s="21">
        <v>629</v>
      </c>
      <c r="C20" s="21">
        <v>2</v>
      </c>
      <c r="D20" s="21">
        <v>0</v>
      </c>
      <c r="E20" s="21">
        <v>0</v>
      </c>
      <c r="F20" s="21">
        <v>0</v>
      </c>
      <c r="G20" s="21">
        <v>0</v>
      </c>
      <c r="H20" s="21">
        <v>28</v>
      </c>
      <c r="I20" s="21">
        <v>463</v>
      </c>
      <c r="J20" s="21">
        <v>0</v>
      </c>
      <c r="K20" s="21">
        <v>0</v>
      </c>
      <c r="L20" s="21">
        <v>7</v>
      </c>
      <c r="M20" s="21">
        <v>25</v>
      </c>
      <c r="N20" s="21">
        <v>104</v>
      </c>
      <c r="O20" s="21">
        <v>41</v>
      </c>
      <c r="P20" s="21">
        <v>475</v>
      </c>
      <c r="Q20" s="21">
        <v>0</v>
      </c>
      <c r="R20" s="21">
        <v>264</v>
      </c>
      <c r="S20" s="46">
        <f t="shared" si="3"/>
        <v>372.02829999999994</v>
      </c>
      <c r="T20" s="46">
        <f>55.6564+55.2788+55.7422+56.7204+56.789</f>
        <v>280.18679999999995</v>
      </c>
      <c r="U20" s="46">
        <f>18.242+18.1164+18.3143+18.6064+18.5624</f>
        <v>91.8415</v>
      </c>
      <c r="V20" s="46">
        <v>0</v>
      </c>
      <c r="W20" s="46">
        <f t="shared" si="4"/>
        <v>75.3514</v>
      </c>
      <c r="X20" s="46">
        <v>56.789</v>
      </c>
      <c r="Y20" s="46">
        <v>18.5624</v>
      </c>
      <c r="Z20" s="42">
        <f t="shared" si="2"/>
        <v>1197.9554848966613</v>
      </c>
      <c r="AA20" s="54"/>
      <c r="AB20" s="55"/>
      <c r="AC20" s="55"/>
      <c r="AD20" s="56"/>
      <c r="AE20" s="57"/>
      <c r="AF20" s="56"/>
      <c r="AG20" s="56"/>
      <c r="AH20" s="57"/>
    </row>
    <row r="21" spans="1:34" s="4" customFormat="1" ht="18.75" customHeight="1">
      <c r="A21" s="19" t="s">
        <v>44</v>
      </c>
      <c r="B21" s="18">
        <v>602</v>
      </c>
      <c r="C21" s="18">
        <v>10</v>
      </c>
      <c r="D21" s="18">
        <v>0</v>
      </c>
      <c r="E21" s="18">
        <v>0</v>
      </c>
      <c r="F21" s="18">
        <v>0</v>
      </c>
      <c r="G21" s="18">
        <v>0</v>
      </c>
      <c r="H21" s="18">
        <v>2</v>
      </c>
      <c r="I21" s="18">
        <v>512</v>
      </c>
      <c r="J21" s="18">
        <v>0</v>
      </c>
      <c r="K21" s="18">
        <v>0</v>
      </c>
      <c r="L21" s="18">
        <v>9</v>
      </c>
      <c r="M21" s="18">
        <v>24</v>
      </c>
      <c r="N21" s="18">
        <v>45</v>
      </c>
      <c r="O21" s="18">
        <v>39</v>
      </c>
      <c r="P21" s="18">
        <v>387</v>
      </c>
      <c r="Q21" s="18">
        <v>2</v>
      </c>
      <c r="R21" s="18">
        <v>255</v>
      </c>
      <c r="S21" s="40">
        <v>331.7055</v>
      </c>
      <c r="T21" s="40">
        <v>267.207</v>
      </c>
      <c r="U21" s="40">
        <v>64.4985</v>
      </c>
      <c r="V21" s="40">
        <v>0</v>
      </c>
      <c r="W21" s="40">
        <v>66.1433</v>
      </c>
      <c r="X21" s="40">
        <v>53.2184</v>
      </c>
      <c r="Y21" s="40">
        <v>12.9249</v>
      </c>
      <c r="Z21" s="42">
        <f t="shared" si="2"/>
        <v>1098.7259136212624</v>
      </c>
      <c r="AA21" s="54"/>
      <c r="AB21" s="55"/>
      <c r="AC21" s="55"/>
      <c r="AD21" s="56"/>
      <c r="AE21" s="57"/>
      <c r="AF21" s="56"/>
      <c r="AG21" s="56"/>
      <c r="AH21" s="57"/>
    </row>
    <row r="22" spans="1:34" s="4" customFormat="1" ht="34.5" customHeight="1">
      <c r="A22" s="16" t="s">
        <v>45</v>
      </c>
      <c r="B22" s="21">
        <f>I22+L22+M22+N22</f>
        <v>48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21">
        <v>29</v>
      </c>
      <c r="J22" s="21">
        <v>0</v>
      </c>
      <c r="K22" s="21">
        <v>0</v>
      </c>
      <c r="L22" s="21">
        <v>4</v>
      </c>
      <c r="M22" s="21">
        <v>4</v>
      </c>
      <c r="N22" s="21">
        <v>11</v>
      </c>
      <c r="O22" s="21">
        <v>7</v>
      </c>
      <c r="P22" s="21">
        <v>32</v>
      </c>
      <c r="Q22" s="21">
        <v>0</v>
      </c>
      <c r="R22" s="21">
        <v>26</v>
      </c>
      <c r="S22" s="49">
        <f>T22+U22</f>
        <v>34.595200000000006</v>
      </c>
      <c r="T22" s="44">
        <f>20.731+X22</f>
        <v>25.959000000000003</v>
      </c>
      <c r="U22" s="44">
        <f>6.94+Y22</f>
        <v>8.6362</v>
      </c>
      <c r="V22" s="49">
        <v>0</v>
      </c>
      <c r="W22" s="49">
        <f>X22+Y22</f>
        <v>6.9242</v>
      </c>
      <c r="X22" s="44">
        <v>5.228</v>
      </c>
      <c r="Y22" s="44">
        <v>1.6962</v>
      </c>
      <c r="Z22" s="42">
        <f t="shared" si="2"/>
        <v>1442.5416666666665</v>
      </c>
      <c r="AA22" s="54"/>
      <c r="AB22" s="55"/>
      <c r="AC22" s="55"/>
      <c r="AD22" s="56"/>
      <c r="AE22" s="57"/>
      <c r="AF22" s="56"/>
      <c r="AG22" s="56"/>
      <c r="AH22" s="57"/>
    </row>
    <row r="23" spans="1:34" ht="32.25" customHeight="1">
      <c r="A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50"/>
      <c r="T23" s="51"/>
      <c r="U23" s="51"/>
      <c r="V23" s="51"/>
      <c r="W23" s="50"/>
      <c r="X23" s="51"/>
      <c r="Y23" s="51"/>
      <c r="Z23" s="24"/>
      <c r="AA23" s="53"/>
      <c r="AB23" s="53"/>
      <c r="AC23" s="53"/>
      <c r="AD23" s="53"/>
      <c r="AE23" s="53"/>
      <c r="AF23" s="53"/>
      <c r="AG23" s="53"/>
      <c r="AH23" s="53"/>
    </row>
    <row r="24" ht="14.25">
      <c r="G24" s="25"/>
    </row>
    <row r="25" spans="1:26" ht="14.25">
      <c r="A25" s="8"/>
      <c r="B25" s="26"/>
      <c r="C25" s="2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Z25" s="8"/>
    </row>
    <row r="26" spans="1:26" ht="14.25">
      <c r="A26" s="8"/>
      <c r="B26" s="28"/>
      <c r="C26" s="2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S26" s="32"/>
      <c r="T26" s="33"/>
      <c r="U26" s="7"/>
      <c r="Z26" s="8"/>
    </row>
    <row r="27" spans="2:22" ht="14.25">
      <c r="B27" s="28"/>
      <c r="C27" s="27"/>
      <c r="N27" s="32"/>
      <c r="O27" s="33"/>
      <c r="S27" s="32"/>
      <c r="T27" s="33"/>
      <c r="U27" s="7"/>
      <c r="V27" s="7"/>
    </row>
    <row r="28" spans="2:22" ht="14.25">
      <c r="B28" s="28"/>
      <c r="C28" s="27"/>
      <c r="N28" s="32"/>
      <c r="O28" s="33"/>
      <c r="S28" s="32"/>
      <c r="T28" s="33"/>
      <c r="U28" s="7"/>
      <c r="V28" s="7"/>
    </row>
    <row r="29" spans="2:22" ht="14.25">
      <c r="B29" s="28"/>
      <c r="C29" s="27"/>
      <c r="N29" s="32"/>
      <c r="O29" s="33"/>
      <c r="S29" s="32"/>
      <c r="T29" s="33"/>
      <c r="U29" s="7"/>
      <c r="V29" s="7"/>
    </row>
    <row r="30" spans="2:22" ht="14.25">
      <c r="B30" s="28"/>
      <c r="C30" s="27"/>
      <c r="N30" s="32"/>
      <c r="O30" s="33"/>
      <c r="S30" s="32"/>
      <c r="T30" s="33"/>
      <c r="U30" s="7"/>
      <c r="V30" s="7"/>
    </row>
    <row r="31" spans="2:22" ht="14.25">
      <c r="B31" s="28"/>
      <c r="C31" s="27"/>
      <c r="N31" s="32"/>
      <c r="O31" s="33"/>
      <c r="S31" s="32"/>
      <c r="T31" s="33"/>
      <c r="U31" s="7"/>
      <c r="V31" s="7"/>
    </row>
    <row r="32" spans="2:22" ht="14.25">
      <c r="B32" s="28"/>
      <c r="C32" s="27"/>
      <c r="F32" s="29"/>
      <c r="N32" s="32"/>
      <c r="O32" s="33"/>
      <c r="S32" s="32"/>
      <c r="T32" s="33"/>
      <c r="U32" s="7"/>
      <c r="V32" s="7"/>
    </row>
    <row r="33" spans="2:22" ht="14.25">
      <c r="B33" s="28"/>
      <c r="C33" s="27"/>
      <c r="N33" s="32"/>
      <c r="O33" s="33"/>
      <c r="S33" s="32"/>
      <c r="T33" s="33"/>
      <c r="U33" s="7"/>
      <c r="V33" s="7"/>
    </row>
    <row r="34" spans="2:22" ht="14.25">
      <c r="B34" s="28"/>
      <c r="C34" s="27"/>
      <c r="N34" s="32"/>
      <c r="O34" s="33"/>
      <c r="S34" s="32"/>
      <c r="T34" s="33"/>
      <c r="U34" s="7"/>
      <c r="V34" s="7"/>
    </row>
    <row r="35" spans="2:22" ht="14.25">
      <c r="B35" s="28"/>
      <c r="C35" s="27"/>
      <c r="N35" s="32"/>
      <c r="O35" s="33"/>
      <c r="S35" s="32"/>
      <c r="T35" s="33"/>
      <c r="U35" s="7"/>
      <c r="V35" s="7"/>
    </row>
    <row r="36" spans="2:22" ht="14.25">
      <c r="B36" s="28"/>
      <c r="C36" s="27"/>
      <c r="N36" s="32"/>
      <c r="O36" s="33"/>
      <c r="S36" s="32"/>
      <c r="T36" s="33"/>
      <c r="U36" s="7"/>
      <c r="V36" s="7"/>
    </row>
    <row r="37" spans="2:22" ht="14.25">
      <c r="B37" s="28"/>
      <c r="C37" s="27"/>
      <c r="N37" s="32"/>
      <c r="O37" s="33"/>
      <c r="S37" s="32"/>
      <c r="T37" s="33"/>
      <c r="U37" s="7"/>
      <c r="V37" s="7"/>
    </row>
    <row r="38" spans="2:22" ht="14.25">
      <c r="B38" s="30"/>
      <c r="N38" s="33"/>
      <c r="O38" s="33"/>
      <c r="S38" s="32"/>
      <c r="T38" s="33"/>
      <c r="U38" s="7"/>
      <c r="V38" s="7"/>
    </row>
    <row r="39" spans="19:22" ht="14.25">
      <c r="S39" s="32"/>
      <c r="T39" s="33"/>
      <c r="U39" s="7"/>
      <c r="V39" s="7"/>
    </row>
    <row r="40" spans="19:22" ht="14.25">
      <c r="S40" s="7"/>
      <c r="T40" s="7"/>
      <c r="U40" s="7"/>
      <c r="V40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2021-06-09T09:57:04Z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