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<sst xmlns="http://schemas.openxmlformats.org/spreadsheetml/2006/main" count="84" uniqueCount="56">
  <si>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</si>
  <si>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</si>
  <si>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r>
      <t>( 2021年</t>
    </r>
    <r>
      <rPr>
        <b/>
        <sz val="16"/>
        <color indexed="10"/>
        <rFont val="宋体"/>
        <family val="0"/>
      </rPr>
      <t>10</t>
    </r>
    <r>
      <rPr>
        <b/>
        <sz val="16"/>
        <rFont val="宋体"/>
        <family val="0"/>
      </rPr>
      <t>月 ）</t>
    </r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</si>
  <si>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</si>
  <si>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</si>
  <si>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</si>
  <si>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</si>
  <si>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</si>
  <si>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</si>
  <si>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r>
      <t>填表日期</t>
    </r>
    <r>
      <rPr>
        <sz val="12"/>
        <color indexed="10"/>
        <rFont val="宋体"/>
        <family val="0"/>
      </rPr>
      <t>:2021年11月8日</t>
    </r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</si>
  <si>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</si>
  <si>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</si>
  <si>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</si>
  <si>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</si>
  <si>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</si>
  <si>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</si>
  <si>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</si>
  <si>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1-10</t>
    </r>
    <r>
      <rPr>
        <sz val="14"/>
        <rFont val="宋体"/>
        <family val="0"/>
      </rPr>
      <t>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</si>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</sst>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  <numFmt numFmtId="181" formatCode="0.0000_);[Red]\(0.0000\)"/>
  </numFmts>
  <fonts count="6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仿宋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6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6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58" fillId="0" borderId="11" xfId="0" applyNumberFormat="1" applyFont="1" applyFill="1" applyBorder="1" applyAlignment="1">
      <alignment horizontal="center" vertical="center"/>
    </xf>
    <xf numFmtId="179" fontId="8" fillId="0" borderId="11" xfId="63" applyNumberFormat="1" applyFont="1" applyFill="1" applyBorder="1" applyAlignment="1">
      <alignment horizontal="center" vertical="center" wrapText="1"/>
      <protection/>
    </xf>
    <xf numFmtId="181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79" fontId="61" fillId="0" borderId="11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80" fontId="58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B18" sqref="B18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5"/>
      <c r="U1" s="45"/>
      <c r="V1" s="45"/>
      <c r="W1" s="45"/>
      <c r="X1" s="45"/>
      <c r="Y1" s="45"/>
      <c r="Z1" s="45"/>
      <c r="AA1" s="45"/>
      <c r="AB1" s="45"/>
      <c r="AC1" s="45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5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39" t="s">
        <v>6</v>
      </c>
      <c r="M4" s="39"/>
      <c r="N4" s="39"/>
      <c r="O4" s="39"/>
      <c r="P4" s="39"/>
      <c r="Q4" s="39"/>
      <c r="R4" s="16" t="s">
        <v>7</v>
      </c>
      <c r="S4" s="16"/>
      <c r="T4" s="16"/>
      <c r="U4" s="15"/>
      <c r="V4" s="15"/>
      <c r="W4" s="16" t="s">
        <v>8</v>
      </c>
      <c r="X4" s="16"/>
      <c r="Y4" s="16"/>
      <c r="Z4" s="15"/>
      <c r="AA4" s="66" t="s">
        <v>9</v>
      </c>
      <c r="AB4" s="66"/>
      <c r="AC4" s="66"/>
      <c r="AD4" s="66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6" t="s">
        <v>17</v>
      </c>
      <c r="U5" s="47"/>
      <c r="V5" s="48"/>
      <c r="W5" s="48"/>
      <c r="X5" s="49"/>
      <c r="Y5" s="67" t="s">
        <v>18</v>
      </c>
      <c r="Z5" s="47"/>
      <c r="AA5" s="48"/>
      <c r="AB5" s="48"/>
      <c r="AC5" s="49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50"/>
      <c r="U6" s="51" t="s">
        <v>36</v>
      </c>
      <c r="V6" s="51" t="s">
        <v>37</v>
      </c>
      <c r="W6" s="51" t="s">
        <v>38</v>
      </c>
      <c r="X6" s="47" t="s">
        <v>39</v>
      </c>
      <c r="Y6" s="50"/>
      <c r="Z6" s="51" t="s">
        <v>36</v>
      </c>
      <c r="AA6" s="51" t="s">
        <v>37</v>
      </c>
      <c r="AB6" s="51" t="s">
        <v>38</v>
      </c>
      <c r="AC6" s="47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/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50" t="s">
        <v>42</v>
      </c>
      <c r="U7" s="51" t="s">
        <v>42</v>
      </c>
      <c r="V7" s="51" t="s">
        <v>42</v>
      </c>
      <c r="W7" s="51" t="s">
        <v>42</v>
      </c>
      <c r="X7" s="51" t="s">
        <v>42</v>
      </c>
      <c r="Y7" s="50" t="s">
        <v>42</v>
      </c>
      <c r="Z7" s="51" t="s">
        <v>42</v>
      </c>
      <c r="AA7" s="51" t="s">
        <v>42</v>
      </c>
      <c r="AB7" s="51" t="s">
        <v>42</v>
      </c>
      <c r="AC7" s="51" t="s">
        <v>42</v>
      </c>
      <c r="AD7" s="18" t="s">
        <v>43</v>
      </c>
    </row>
    <row r="8" spans="1:31" s="3" customFormat="1" ht="30.75" customHeight="1">
      <c r="A8" s="19" t="s">
        <v>44</v>
      </c>
      <c r="B8" s="22">
        <v>1</v>
      </c>
      <c r="C8" s="22">
        <v>2</v>
      </c>
      <c r="D8" s="22">
        <v>5</v>
      </c>
      <c r="E8" s="22">
        <v>6</v>
      </c>
      <c r="F8" s="22">
        <v>7</v>
      </c>
      <c r="G8" s="22">
        <v>8</v>
      </c>
      <c r="H8" s="22">
        <v>9</v>
      </c>
      <c r="I8" s="22">
        <v>10</v>
      </c>
      <c r="J8" s="22">
        <v>11</v>
      </c>
      <c r="K8" s="22">
        <v>12</v>
      </c>
      <c r="L8" s="22">
        <v>13</v>
      </c>
      <c r="M8" s="22">
        <v>14</v>
      </c>
      <c r="N8" s="22">
        <v>15</v>
      </c>
      <c r="O8" s="22">
        <v>16</v>
      </c>
      <c r="P8" s="22">
        <v>17</v>
      </c>
      <c r="Q8" s="22">
        <v>18</v>
      </c>
      <c r="R8" s="22">
        <v>19</v>
      </c>
      <c r="S8" s="22">
        <v>20</v>
      </c>
      <c r="T8" s="19">
        <v>21</v>
      </c>
      <c r="U8" s="22">
        <v>22</v>
      </c>
      <c r="V8" s="22">
        <v>23</v>
      </c>
      <c r="W8" s="22">
        <v>24</v>
      </c>
      <c r="X8" s="22">
        <v>25</v>
      </c>
      <c r="Y8" s="19">
        <v>26</v>
      </c>
      <c r="Z8" s="22">
        <v>27</v>
      </c>
      <c r="AA8" s="22">
        <v>28</v>
      </c>
      <c r="AB8" s="22">
        <v>29</v>
      </c>
      <c r="AC8" s="22">
        <v>30</v>
      </c>
      <c r="AD8" s="19">
        <v>31</v>
      </c>
      <c r="AE8" s="5"/>
    </row>
    <row r="9" spans="1:31" s="3" customFormat="1" ht="39" customHeight="1">
      <c r="A9" s="23" t="s">
        <v>45</v>
      </c>
      <c r="B9" s="24">
        <v>1208</v>
      </c>
      <c r="C9" s="24">
        <v>1811</v>
      </c>
      <c r="D9" s="24">
        <v>750</v>
      </c>
      <c r="E9" s="24">
        <v>424</v>
      </c>
      <c r="F9" s="24">
        <v>210</v>
      </c>
      <c r="G9" s="24">
        <v>238</v>
      </c>
      <c r="H9" s="24">
        <v>312</v>
      </c>
      <c r="I9" s="24">
        <v>477</v>
      </c>
      <c r="J9" s="24">
        <v>290</v>
      </c>
      <c r="K9" s="24">
        <v>732</v>
      </c>
      <c r="L9" s="40">
        <v>277</v>
      </c>
      <c r="M9" s="24">
        <v>555</v>
      </c>
      <c r="N9" s="24">
        <v>0</v>
      </c>
      <c r="O9" s="24">
        <v>12</v>
      </c>
      <c r="P9" s="24">
        <v>82</v>
      </c>
      <c r="Q9" s="52">
        <f>C9-L9-M9-N9-O9-P9</f>
        <v>885</v>
      </c>
      <c r="R9" s="52">
        <v>13</v>
      </c>
      <c r="S9" s="52">
        <v>4</v>
      </c>
      <c r="T9" s="53">
        <v>989.6047</v>
      </c>
      <c r="U9" s="53">
        <v>946.8447</v>
      </c>
      <c r="V9" s="53">
        <v>35.72</v>
      </c>
      <c r="W9" s="53">
        <v>7.04</v>
      </c>
      <c r="X9" s="54">
        <v>0</v>
      </c>
      <c r="Y9" s="53">
        <v>97.6593</v>
      </c>
      <c r="Z9" s="53">
        <v>96.9193</v>
      </c>
      <c r="AA9" s="53">
        <v>0</v>
      </c>
      <c r="AB9" s="53">
        <v>0.74</v>
      </c>
      <c r="AC9" s="54">
        <v>0</v>
      </c>
      <c r="AD9" s="68">
        <f aca="true" t="shared" si="0" ref="AD9:AD18">Z9/C9*10000</f>
        <v>535.170071783545</v>
      </c>
      <c r="AE9"/>
    </row>
    <row r="10" spans="1:30" ht="39" customHeight="1">
      <c r="A10" s="23" t="s">
        <v>46</v>
      </c>
      <c r="B10" s="25">
        <v>5946</v>
      </c>
      <c r="C10" s="25">
        <v>7249</v>
      </c>
      <c r="D10" s="25">
        <v>3626</v>
      </c>
      <c r="E10" s="25">
        <v>2488</v>
      </c>
      <c r="F10" s="25">
        <v>673</v>
      </c>
      <c r="G10" s="25">
        <v>2829</v>
      </c>
      <c r="H10" s="25">
        <v>991</v>
      </c>
      <c r="I10" s="25">
        <v>1758</v>
      </c>
      <c r="J10" s="25">
        <v>1649</v>
      </c>
      <c r="K10" s="25">
        <v>2851</v>
      </c>
      <c r="L10" s="25">
        <v>2277</v>
      </c>
      <c r="M10" s="25">
        <v>2675</v>
      </c>
      <c r="N10" s="25">
        <v>20</v>
      </c>
      <c r="O10" s="25">
        <v>243</v>
      </c>
      <c r="P10" s="25">
        <v>1140</v>
      </c>
      <c r="Q10" s="25">
        <v>1061</v>
      </c>
      <c r="R10" s="25">
        <v>16</v>
      </c>
      <c r="S10" s="25">
        <v>19</v>
      </c>
      <c r="T10" s="53">
        <f>2921.1045+366.9175+366.9075</f>
        <v>3654.9295</v>
      </c>
      <c r="U10" s="53">
        <f>2912.1025+365.7815+365.7735</f>
        <v>3643.6575000000003</v>
      </c>
      <c r="V10" s="54">
        <v>0</v>
      </c>
      <c r="W10" s="55">
        <f>9.002+1.136+1.134</f>
        <v>11.272</v>
      </c>
      <c r="X10" s="54">
        <v>0</v>
      </c>
      <c r="Y10" s="69">
        <v>366.9075</v>
      </c>
      <c r="Z10" s="69">
        <v>365.7735</v>
      </c>
      <c r="AA10" s="55">
        <v>0</v>
      </c>
      <c r="AB10" s="55">
        <v>1.134</v>
      </c>
      <c r="AC10" s="54">
        <v>0</v>
      </c>
      <c r="AD10" s="68">
        <f t="shared" si="0"/>
        <v>504.5847703131467</v>
      </c>
    </row>
    <row r="11" spans="1:31" s="3" customFormat="1" ht="39.75" customHeight="1">
      <c r="A11" s="23" t="s">
        <v>47</v>
      </c>
      <c r="B11" s="26">
        <v>3912</v>
      </c>
      <c r="C11" s="26">
        <v>7185</v>
      </c>
      <c r="D11" s="26">
        <v>3145</v>
      </c>
      <c r="E11" s="26">
        <v>1321</v>
      </c>
      <c r="F11" s="26">
        <v>1370</v>
      </c>
      <c r="G11" s="26">
        <v>2393</v>
      </c>
      <c r="H11" s="26">
        <v>848</v>
      </c>
      <c r="I11" s="26">
        <v>1358</v>
      </c>
      <c r="J11" s="26">
        <v>1237</v>
      </c>
      <c r="K11" s="26">
        <v>3742</v>
      </c>
      <c r="L11" s="26">
        <v>1640</v>
      </c>
      <c r="M11" s="26">
        <v>4202</v>
      </c>
      <c r="N11" s="25">
        <v>1000</v>
      </c>
      <c r="O11" s="26">
        <v>2</v>
      </c>
      <c r="P11" s="26">
        <v>1310</v>
      </c>
      <c r="Q11" s="56">
        <v>31</v>
      </c>
      <c r="R11" s="56">
        <v>66</v>
      </c>
      <c r="S11" s="56">
        <v>25</v>
      </c>
      <c r="T11" s="54">
        <v>4250.8482</v>
      </c>
      <c r="U11" s="54">
        <v>4011.6502</v>
      </c>
      <c r="V11" s="54">
        <v>142.14</v>
      </c>
      <c r="W11" s="54">
        <v>19.53</v>
      </c>
      <c r="X11" s="54">
        <v>77.528</v>
      </c>
      <c r="Y11" s="54">
        <f>Z11+AA11+AB11+AC11</f>
        <v>417.93550000000005</v>
      </c>
      <c r="Z11" s="54">
        <v>408.1915</v>
      </c>
      <c r="AA11" s="54">
        <v>0</v>
      </c>
      <c r="AB11" s="54">
        <v>1.92</v>
      </c>
      <c r="AC11" s="54">
        <f>B11*20/10000</f>
        <v>7.824</v>
      </c>
      <c r="AD11" s="68">
        <f t="shared" si="0"/>
        <v>568.1162143354211</v>
      </c>
      <c r="AE11" s="70"/>
    </row>
    <row r="12" spans="1:31" s="3" customFormat="1" ht="40.5" customHeight="1">
      <c r="A12" s="23" t="s">
        <v>48</v>
      </c>
      <c r="B12" s="24">
        <v>9008</v>
      </c>
      <c r="C12" s="24">
        <v>17101</v>
      </c>
      <c r="D12" s="24">
        <v>7707</v>
      </c>
      <c r="E12" s="24">
        <v>3937</v>
      </c>
      <c r="F12" s="24">
        <v>2895</v>
      </c>
      <c r="G12" s="24">
        <v>6515</v>
      </c>
      <c r="H12" s="24">
        <v>2392</v>
      </c>
      <c r="I12" s="24">
        <v>4564</v>
      </c>
      <c r="J12" s="24">
        <v>2725</v>
      </c>
      <c r="K12" s="24">
        <v>7420</v>
      </c>
      <c r="L12" s="24">
        <v>3261</v>
      </c>
      <c r="M12" s="24">
        <v>6515</v>
      </c>
      <c r="N12" s="24">
        <v>1978</v>
      </c>
      <c r="O12" s="24">
        <v>155</v>
      </c>
      <c r="P12" s="24">
        <v>4511</v>
      </c>
      <c r="Q12" s="24">
        <v>816</v>
      </c>
      <c r="R12" s="24">
        <v>115</v>
      </c>
      <c r="S12" s="24">
        <v>58</v>
      </c>
      <c r="T12" s="57">
        <v>7375.39</v>
      </c>
      <c r="U12" s="57">
        <v>6929.88</v>
      </c>
      <c r="V12" s="57">
        <v>331.86</v>
      </c>
      <c r="W12" s="57">
        <v>55.13</v>
      </c>
      <c r="X12" s="57">
        <v>58.52</v>
      </c>
      <c r="Y12" s="57">
        <v>718.2638999999999</v>
      </c>
      <c r="Z12" s="57">
        <v>712.7339</v>
      </c>
      <c r="AA12" s="57">
        <v>0</v>
      </c>
      <c r="AB12" s="57">
        <v>5.53</v>
      </c>
      <c r="AC12" s="57">
        <v>0</v>
      </c>
      <c r="AD12" s="68">
        <f t="shared" si="0"/>
        <v>416.77907724694455</v>
      </c>
      <c r="AE12" s="5"/>
    </row>
    <row r="13" spans="1:31" s="4" customFormat="1" ht="40.5" customHeight="1">
      <c r="A13" s="23" t="s">
        <v>49</v>
      </c>
      <c r="B13" s="27">
        <v>4015</v>
      </c>
      <c r="C13" s="24">
        <v>7409</v>
      </c>
      <c r="D13" s="24">
        <v>3379</v>
      </c>
      <c r="E13" s="24">
        <v>1529</v>
      </c>
      <c r="F13" s="24">
        <v>1138</v>
      </c>
      <c r="G13" s="24">
        <v>2994</v>
      </c>
      <c r="H13" s="24">
        <v>659</v>
      </c>
      <c r="I13" s="24">
        <v>2026</v>
      </c>
      <c r="J13" s="24">
        <v>2057</v>
      </c>
      <c r="K13" s="24">
        <v>2667</v>
      </c>
      <c r="L13" s="24">
        <v>1970</v>
      </c>
      <c r="M13" s="24">
        <v>2994</v>
      </c>
      <c r="N13" s="24">
        <v>1184</v>
      </c>
      <c r="O13" s="24">
        <v>32</v>
      </c>
      <c r="P13" s="24">
        <v>1027</v>
      </c>
      <c r="Q13" s="52">
        <v>228</v>
      </c>
      <c r="R13" s="52">
        <v>19</v>
      </c>
      <c r="S13" s="52">
        <v>13</v>
      </c>
      <c r="T13" s="58">
        <v>3573.7952999999998</v>
      </c>
      <c r="U13" s="58">
        <v>3405.9853000000003</v>
      </c>
      <c r="V13" s="58">
        <v>142.58</v>
      </c>
      <c r="W13" s="58">
        <v>25.229999999999997</v>
      </c>
      <c r="X13" s="58">
        <v>0</v>
      </c>
      <c r="Y13" s="58">
        <v>353.4076</v>
      </c>
      <c r="Z13" s="58">
        <v>350.8976</v>
      </c>
      <c r="AA13" s="58">
        <v>0</v>
      </c>
      <c r="AB13" s="58">
        <v>2.51</v>
      </c>
      <c r="AC13" s="58">
        <v>0</v>
      </c>
      <c r="AD13" s="68">
        <f t="shared" si="0"/>
        <v>473.6099338642192</v>
      </c>
      <c r="AE13" s="3"/>
    </row>
    <row r="14" spans="1:31" s="3" customFormat="1" ht="40.5" customHeight="1">
      <c r="A14" s="23" t="s">
        <v>50</v>
      </c>
      <c r="B14" s="28">
        <v>8962</v>
      </c>
      <c r="C14" s="28">
        <v>14865</v>
      </c>
      <c r="D14" s="24">
        <v>5915</v>
      </c>
      <c r="E14" s="24">
        <v>1876</v>
      </c>
      <c r="F14" s="24">
        <v>843</v>
      </c>
      <c r="G14" s="24">
        <v>6231</v>
      </c>
      <c r="H14" s="24">
        <v>1592</v>
      </c>
      <c r="I14" s="24">
        <v>5593</v>
      </c>
      <c r="J14" s="24">
        <v>898</v>
      </c>
      <c r="K14" s="24">
        <v>6782</v>
      </c>
      <c r="L14" s="41">
        <v>4868</v>
      </c>
      <c r="M14" s="41">
        <v>6231</v>
      </c>
      <c r="N14" s="41">
        <v>68</v>
      </c>
      <c r="O14" s="41">
        <v>280</v>
      </c>
      <c r="P14" s="41">
        <v>1862</v>
      </c>
      <c r="Q14" s="59">
        <v>1556</v>
      </c>
      <c r="R14" s="52">
        <v>91</v>
      </c>
      <c r="S14" s="52">
        <v>29</v>
      </c>
      <c r="T14" s="58">
        <f>U14+V14+W14+X14</f>
        <v>6575.9241919999995</v>
      </c>
      <c r="U14" s="58">
        <v>6503.179</v>
      </c>
      <c r="V14" s="58">
        <v>0</v>
      </c>
      <c r="W14" s="58">
        <v>44.15</v>
      </c>
      <c r="X14" s="58">
        <f>X15</f>
        <v>28.595192</v>
      </c>
      <c r="Y14" s="58">
        <f>Z14+AA14+AB14+AC14</f>
        <v>673.74</v>
      </c>
      <c r="Z14" s="58">
        <v>669.3</v>
      </c>
      <c r="AA14" s="58">
        <f>AA15</f>
        <v>0</v>
      </c>
      <c r="AB14" s="58">
        <v>4.44</v>
      </c>
      <c r="AC14" s="58">
        <v>0</v>
      </c>
      <c r="AD14" s="68">
        <f t="shared" si="0"/>
        <v>450.25227043390515</v>
      </c>
      <c r="AE14" s="5"/>
    </row>
    <row r="15" spans="1:30" s="5" customFormat="1" ht="40.5" customHeight="1">
      <c r="A15" s="23" t="s">
        <v>51</v>
      </c>
      <c r="B15" s="29">
        <v>4345</v>
      </c>
      <c r="C15" s="29">
        <v>7377</v>
      </c>
      <c r="D15" s="30">
        <v>2979</v>
      </c>
      <c r="E15" s="30">
        <v>1968</v>
      </c>
      <c r="F15" s="30">
        <v>1251</v>
      </c>
      <c r="G15" s="29">
        <v>3043</v>
      </c>
      <c r="H15" s="30">
        <v>599</v>
      </c>
      <c r="I15" s="30">
        <v>1319</v>
      </c>
      <c r="J15" s="30">
        <v>2262</v>
      </c>
      <c r="K15" s="30">
        <v>3197</v>
      </c>
      <c r="L15" s="29">
        <v>888</v>
      </c>
      <c r="M15" s="29">
        <v>3052</v>
      </c>
      <c r="N15" s="29">
        <v>191</v>
      </c>
      <c r="O15" s="29">
        <v>9</v>
      </c>
      <c r="P15" s="29">
        <v>5431</v>
      </c>
      <c r="Q15" s="29">
        <v>508</v>
      </c>
      <c r="R15" s="29">
        <v>71</v>
      </c>
      <c r="S15" s="29">
        <v>38</v>
      </c>
      <c r="T15" s="60">
        <f>SUM(U15:X15)</f>
        <v>3246.132892</v>
      </c>
      <c r="U15" s="60">
        <v>3191.5177</v>
      </c>
      <c r="V15" s="60">
        <v>0</v>
      </c>
      <c r="W15" s="60">
        <v>26.02</v>
      </c>
      <c r="X15" s="60">
        <v>28.595192</v>
      </c>
      <c r="Y15" s="60">
        <f>SUM(Z15:AC15)</f>
        <v>341.526052</v>
      </c>
      <c r="Z15" s="60">
        <v>329.2578</v>
      </c>
      <c r="AA15" s="60">
        <v>0</v>
      </c>
      <c r="AB15" s="60">
        <v>2.62</v>
      </c>
      <c r="AC15" s="60">
        <v>9.648252</v>
      </c>
      <c r="AD15" s="68">
        <f t="shared" si="0"/>
        <v>446.3302155347702</v>
      </c>
    </row>
    <row r="16" spans="1:30" ht="34.5" customHeight="1">
      <c r="A16" s="23" t="s">
        <v>52</v>
      </c>
      <c r="B16" s="31">
        <v>2760</v>
      </c>
      <c r="C16" s="31">
        <v>4406</v>
      </c>
      <c r="D16" s="31">
        <v>1952</v>
      </c>
      <c r="E16" s="31">
        <v>1125</v>
      </c>
      <c r="F16" s="31">
        <v>805</v>
      </c>
      <c r="G16" s="31">
        <v>1662</v>
      </c>
      <c r="H16" s="31">
        <v>810</v>
      </c>
      <c r="I16" s="31">
        <v>878</v>
      </c>
      <c r="J16" s="31">
        <v>1086</v>
      </c>
      <c r="K16" s="31">
        <v>1632</v>
      </c>
      <c r="L16" s="31">
        <v>876</v>
      </c>
      <c r="M16" s="31">
        <v>1719</v>
      </c>
      <c r="N16" s="31">
        <v>482</v>
      </c>
      <c r="O16" s="31">
        <v>33</v>
      </c>
      <c r="P16" s="31">
        <v>1229</v>
      </c>
      <c r="Q16" s="31">
        <v>391</v>
      </c>
      <c r="R16" s="31">
        <v>25</v>
      </c>
      <c r="S16" s="31">
        <v>26</v>
      </c>
      <c r="T16" s="61">
        <v>2082.3531</v>
      </c>
      <c r="U16" s="61">
        <v>2066.1731</v>
      </c>
      <c r="V16" s="62">
        <v>0</v>
      </c>
      <c r="W16" s="61">
        <v>16.18</v>
      </c>
      <c r="X16" s="61">
        <v>0</v>
      </c>
      <c r="Y16" s="61">
        <v>209.1155</v>
      </c>
      <c r="Z16" s="61">
        <v>207.4155</v>
      </c>
      <c r="AA16" s="61">
        <v>0</v>
      </c>
      <c r="AB16" s="61">
        <v>1.7</v>
      </c>
      <c r="AC16" s="58">
        <v>0</v>
      </c>
      <c r="AD16" s="68">
        <f t="shared" si="0"/>
        <v>470.7569223785747</v>
      </c>
    </row>
    <row r="17" spans="1:30" ht="40.5" customHeight="1">
      <c r="A17" s="32" t="s">
        <v>53</v>
      </c>
      <c r="B17" s="25">
        <v>1628</v>
      </c>
      <c r="C17" s="24">
        <f>H17+I17+J17+K17</f>
        <v>2828</v>
      </c>
      <c r="D17" s="25">
        <v>1303</v>
      </c>
      <c r="E17" s="25">
        <v>713</v>
      </c>
      <c r="F17" s="25">
        <v>436</v>
      </c>
      <c r="G17" s="25">
        <v>1342</v>
      </c>
      <c r="H17" s="25">
        <v>195</v>
      </c>
      <c r="I17" s="25">
        <v>550</v>
      </c>
      <c r="J17" s="25">
        <v>490</v>
      </c>
      <c r="K17" s="25">
        <v>1593</v>
      </c>
      <c r="L17" s="25">
        <v>315</v>
      </c>
      <c r="M17" s="25">
        <v>1342</v>
      </c>
      <c r="N17" s="25">
        <v>62</v>
      </c>
      <c r="O17" s="25">
        <v>87</v>
      </c>
      <c r="P17" s="25">
        <v>893</v>
      </c>
      <c r="Q17" s="25">
        <v>129</v>
      </c>
      <c r="R17" s="24">
        <v>53</v>
      </c>
      <c r="S17" s="24">
        <v>17</v>
      </c>
      <c r="T17" s="63">
        <f>U17+W17</f>
        <v>1635.0176999999999</v>
      </c>
      <c r="U17" s="63">
        <f>160.9396+160.8721+160.4992+160.4589+160.604+158.5712+161.5379+165.0923+167.4285+169.234</f>
        <v>1625.2377</v>
      </c>
      <c r="V17" s="63">
        <v>0</v>
      </c>
      <c r="W17" s="54">
        <f>1.06+1.01+0.98+0.96+0.97+0.97+0.96+0.95+0.96+0.96</f>
        <v>9.780000000000001</v>
      </c>
      <c r="X17" s="54">
        <v>0</v>
      </c>
      <c r="Y17" s="63">
        <f>Z17+AB17</f>
        <v>170.19400000000002</v>
      </c>
      <c r="Z17" s="71">
        <v>169.234</v>
      </c>
      <c r="AA17" s="71">
        <v>0</v>
      </c>
      <c r="AB17" s="54">
        <v>0.96</v>
      </c>
      <c r="AC17" s="54">
        <v>0</v>
      </c>
      <c r="AD17" s="68">
        <f t="shared" si="0"/>
        <v>598.4229137199435</v>
      </c>
    </row>
    <row r="18" spans="1:30" ht="40.5" customHeight="1">
      <c r="A18" s="33" t="s">
        <v>54</v>
      </c>
      <c r="B18" s="34">
        <f aca="true" t="shared" si="1" ref="B18:H18">SUM(B9:B17)</f>
        <v>41784</v>
      </c>
      <c r="C18" s="35">
        <f t="shared" si="1"/>
        <v>70231</v>
      </c>
      <c r="D18" s="34">
        <f t="shared" si="1"/>
        <v>30756</v>
      </c>
      <c r="E18" s="34">
        <f t="shared" si="1"/>
        <v>15381</v>
      </c>
      <c r="F18" s="34">
        <f t="shared" si="1"/>
        <v>9621</v>
      </c>
      <c r="G18" s="34">
        <f t="shared" si="1"/>
        <v>27247</v>
      </c>
      <c r="H18" s="34">
        <f t="shared" si="1"/>
        <v>8398</v>
      </c>
      <c r="I18" s="34">
        <f aca="true" t="shared" si="2" ref="I18:R18">SUM(I9:I17)</f>
        <v>18523</v>
      </c>
      <c r="J18" s="34">
        <f t="shared" si="2"/>
        <v>12694</v>
      </c>
      <c r="K18" s="34">
        <f t="shared" si="2"/>
        <v>30616</v>
      </c>
      <c r="L18" s="34">
        <f t="shared" si="2"/>
        <v>16372</v>
      </c>
      <c r="M18" s="34">
        <f t="shared" si="2"/>
        <v>29285</v>
      </c>
      <c r="N18" s="34">
        <f t="shared" si="2"/>
        <v>4985</v>
      </c>
      <c r="O18" s="34">
        <f t="shared" si="2"/>
        <v>853</v>
      </c>
      <c r="P18" s="34">
        <f t="shared" si="2"/>
        <v>17485</v>
      </c>
      <c r="Q18" s="34">
        <f t="shared" si="2"/>
        <v>5605</v>
      </c>
      <c r="R18" s="34">
        <f t="shared" si="2"/>
        <v>469</v>
      </c>
      <c r="S18" s="34">
        <f aca="true" t="shared" si="3" ref="S18:AC18">SUM(S9:S17)</f>
        <v>229</v>
      </c>
      <c r="T18" s="34">
        <f t="shared" si="3"/>
        <v>33383.995584</v>
      </c>
      <c r="U18" s="64">
        <f t="shared" si="3"/>
        <v>32324.125200000002</v>
      </c>
      <c r="V18" s="64">
        <f t="shared" si="3"/>
        <v>652.3000000000001</v>
      </c>
      <c r="W18" s="64">
        <f t="shared" si="3"/>
        <v>214.33200000000002</v>
      </c>
      <c r="X18" s="64">
        <f t="shared" si="3"/>
        <v>193.238384</v>
      </c>
      <c r="Y18" s="64">
        <f t="shared" si="3"/>
        <v>3348.7493520000003</v>
      </c>
      <c r="Z18" s="64">
        <f t="shared" si="3"/>
        <v>3309.7230999999997</v>
      </c>
      <c r="AA18" s="64">
        <f t="shared" si="3"/>
        <v>0</v>
      </c>
      <c r="AB18" s="64">
        <f t="shared" si="3"/>
        <v>21.554000000000002</v>
      </c>
      <c r="AC18" s="64">
        <f t="shared" si="3"/>
        <v>17.472251999999997</v>
      </c>
      <c r="AD18" s="68">
        <f t="shared" si="0"/>
        <v>471.2624197291794</v>
      </c>
    </row>
    <row r="19" spans="1:30" ht="75.75" customHeight="1">
      <c r="A19" s="36" t="s">
        <v>55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1:32" ht="14.25">
      <c r="K20" s="42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72"/>
    </row>
    <row r="22" spans="12:25" ht="14.25">
      <c r="L22" s="43"/>
      <c r="M22" s="44"/>
      <c r="T22" s="7"/>
      <c r="U22" s="7"/>
      <c r="V22" s="7"/>
      <c r="W22" s="7"/>
      <c r="Y22" s="72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72"/>
    </row>
    <row r="25" spans="20:25" ht="14.25">
      <c r="T25" s="7"/>
      <c r="U25" s="7"/>
      <c r="V25" s="7"/>
      <c r="W25" s="7"/>
      <c r="Y25" s="72"/>
    </row>
    <row r="26" spans="20:25" ht="14.25">
      <c r="T26" s="7"/>
      <c r="U26" s="7"/>
      <c r="V26" s="7"/>
      <c r="W26" s="7"/>
      <c r="Y26" s="72"/>
    </row>
    <row r="27" spans="20:25" ht="14.25">
      <c r="T27" s="7"/>
      <c r="U27" s="7"/>
      <c r="V27" s="7"/>
      <c r="W27" s="7"/>
      <c r="Y27" s="72"/>
    </row>
    <row r="28" spans="20:25" ht="14.25">
      <c r="T28" s="7"/>
      <c r="U28" s="7"/>
      <c r="V28" s="7"/>
      <c r="W28" s="7"/>
      <c r="Y28" s="72"/>
    </row>
    <row r="29" spans="20:25" ht="14.25">
      <c r="T29" s="7"/>
      <c r="U29" s="7"/>
      <c r="V29" s="7"/>
      <c r="W29" s="7"/>
      <c r="Y29" s="72"/>
    </row>
    <row r="30" spans="3:25" ht="14.25">
      <c r="C30" s="38"/>
      <c r="T30" s="7"/>
      <c r="U30" s="7"/>
      <c r="V30" s="7"/>
      <c r="W30" s="7"/>
      <c r="Y30" s="72"/>
    </row>
    <row r="31" spans="20:25" ht="14.25">
      <c r="T31" s="7"/>
      <c r="U31" s="7"/>
      <c r="V31" s="7"/>
      <c r="W31" s="7"/>
      <c r="Y31" s="72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2021-11-09T07:15:03Z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C1F47E54382748698D27874FE11919D2</vt:lpwstr>
  </property>
</Properties>
</file>